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1 SWV onderwijs dat past\financiën\2020\"/>
    </mc:Choice>
  </mc:AlternateContent>
  <bookViews>
    <workbookView xWindow="0" yWindow="0" windowWidth="25200" windowHeight="10725" activeTab="1"/>
  </bookViews>
  <sheets>
    <sheet name="Toelichting" sheetId="2" r:id="rId1"/>
    <sheet name="Risico analyse" sheetId="1" r:id="rId2"/>
  </sheets>
  <definedNames>
    <definedName name="OLE_LINK4" localSheetId="0">Toelichting!$A$5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1" l="1"/>
  <c r="F17" i="1"/>
  <c r="I17" i="1" s="1"/>
  <c r="F16" i="1"/>
  <c r="I16" i="1" s="1"/>
  <c r="F14" i="1"/>
  <c r="I14" i="1"/>
  <c r="F5" i="1"/>
  <c r="I5" i="1" s="1"/>
  <c r="F4" i="1"/>
  <c r="I4" i="1" s="1"/>
  <c r="F28" i="1" l="1"/>
  <c r="I28" i="1" s="1"/>
  <c r="E20" i="1"/>
  <c r="F20" i="1" s="1"/>
  <c r="I20" i="1" s="1"/>
  <c r="F18" i="1" l="1"/>
  <c r="I18" i="1" s="1"/>
  <c r="F19" i="1"/>
  <c r="I19" i="1" s="1"/>
  <c r="F15" i="1"/>
  <c r="I15" i="1" s="1"/>
  <c r="F13" i="1"/>
  <c r="I13" i="1" s="1"/>
  <c r="F12" i="1"/>
  <c r="I12" i="1" s="1"/>
  <c r="F11" i="1"/>
  <c r="I11" i="1" s="1"/>
  <c r="F10" i="1"/>
  <c r="I10" i="1" s="1"/>
  <c r="F9" i="1"/>
  <c r="I9" i="1" s="1"/>
  <c r="F8" i="1"/>
  <c r="I8" i="1" s="1"/>
  <c r="F7" i="1"/>
  <c r="I7" i="1" s="1"/>
  <c r="F27" i="1"/>
  <c r="I27" i="1" s="1"/>
  <c r="F26" i="1"/>
  <c r="I26" i="1" s="1"/>
  <c r="F25" i="1"/>
  <c r="I25" i="1" s="1"/>
  <c r="F22" i="1"/>
  <c r="I22" i="1" s="1"/>
  <c r="F23" i="1"/>
  <c r="I23" i="1" s="1"/>
  <c r="F24" i="1"/>
  <c r="I24" i="1" s="1"/>
  <c r="F3" i="1"/>
  <c r="I3" i="1" s="1"/>
  <c r="F29" i="1" l="1"/>
  <c r="E30" i="1" l="1"/>
  <c r="F30" i="1" s="1"/>
  <c r="I30" i="1" s="1"/>
  <c r="I31" i="1" s="1"/>
  <c r="F31" i="1" l="1"/>
</calcChain>
</file>

<file path=xl/sharedStrings.xml><?xml version="1.0" encoding="utf-8"?>
<sst xmlns="http://schemas.openxmlformats.org/spreadsheetml/2006/main" count="107" uniqueCount="80">
  <si>
    <t>risico gebied</t>
  </si>
  <si>
    <t>risico</t>
  </si>
  <si>
    <t>kans</t>
  </si>
  <si>
    <t>impact</t>
  </si>
  <si>
    <t xml:space="preserve">percentage </t>
  </si>
  <si>
    <t>laag</t>
  </si>
  <si>
    <t>groot</t>
  </si>
  <si>
    <t>zeer gering</t>
  </si>
  <si>
    <t>nihil</t>
  </si>
  <si>
    <t>mogelijk</t>
  </si>
  <si>
    <t>Daling van het aantal leerlingen in de regio Schiedam, Vlaardingen en Maassluis. Wanneer de rijksbijdragen, welke gebaseerd zijn op leerlingenaantallen, teruglopen vanwege een daling van het aantal leerlingen, is het voor SWV moeilijk op korte termijn de personeels- en organisatiekosten terug te brengen. De impact is berekend op basis van 5% van de subsidie 2020 minus de middelen die nodig zijn voor de versterking van de basisondersteuning (geld en menskracht). Dit bedraagt 5% x (€ 8.852.314 - € 4.271.828) = € 229.024</t>
  </si>
  <si>
    <t>Stijging van het deelname percentage SBO
(genoemd bedrag = 32 leerlingen = 10% meer SBO-leerlingen)</t>
  </si>
  <si>
    <t>Stijging van het deelname percentage SO-categorie 2
(genoemd bedrag = 1 leerling = 15% meer SO-leerlingen categorie 2)</t>
  </si>
  <si>
    <t>Stijging van het deelname percentage SO-categorie 3
(genoemd bedrag = 3 leerlingen = 10% meer SO-leerlingen categorie 3)</t>
  </si>
  <si>
    <t>Reputatieschade: negatieve berichtgeving door ouders over slechte kwaliteit samenwerkingsverband (juridische claims).
Impact: ongeveer € 45.000 per claim</t>
  </si>
  <si>
    <t>personeel</t>
  </si>
  <si>
    <t>Salarisindexatie i.r.t. Cao’s: het risico dat hogere salarissen zijn toegekend dan volgens de richtlijn van de overheid aangegeven. De jaarlijkse kosten van SWV voor salarissen en sociale lasten bedragen € 1.560.450 Wanneer de salarissen 5% hoger zijn dan de richtlijn, bedraagt de impact € 78.023</t>
  </si>
  <si>
    <t>Kwaliteit personeel op peil houden of verhogen om kennisgap te voorkomen. Impact is 2,5% van de jaarlijkse personeelskosten ad € 1.560.450 = € 39.012</t>
  </si>
  <si>
    <t>Personeelsverloop en interim-vervulling, bij team, bestuurder en RvT. Het tijdelijk vervangen van de bestuurder of MT-lid bedraagt voor een half jaar inclusief btw ongeveer € 54.507</t>
  </si>
  <si>
    <t>Matige kwaliteit van RvT, bestuur en/of management kan zijn weerslag op de hele organisatie hebben. Impact is ingeschat.</t>
  </si>
  <si>
    <t>Kwaliteit P&amp;C-processen:
- niet toereikend ingerichte en functionerende P&amp;C-cyclus;
- onvoldoende kennis en toepassing risicomanagement;
- onvoldoende kwaliteit van managementrapportages en –informatie;
- liquiditeitsbeleid en –beheer;
- lage kwaliteit administratiekantoor.
De impact is een inschatting</t>
  </si>
  <si>
    <t>Governance / managementstatuut: de risico’s liggen in het al dan niet aanwezig zijn van: 
- scheiding tussen toezicht en bestuur;
- code goed bestuur;
- managementstatuut;
- medezeggenschap.
De impact is een inschatting</t>
  </si>
  <si>
    <t>Werking van de AO/IC (administratieve organisatie/interne controle): risico’s zijn:
- betalingsbevoegdheden;
- gebrek aan functiescheiding;- niet geautoriseerde aangegane verplichtingen.
De impact is, afgerond, de helft van het banksaldo dat ultimo 2018 aanwezig is (50% van € 1.304.522)</t>
  </si>
  <si>
    <t>Fusie of opheffing van het Samenwerkingsverband Schiedam Vlaardingen Maassluis door:
- veranderende wetgeving of schaaleisen
- scholenfusies of opheffen van scholen door afnemende leerlingenaantallen.</t>
  </si>
  <si>
    <t>niet beheersbare risico's</t>
  </si>
  <si>
    <t>subtotaal</t>
  </si>
  <si>
    <t>beheersing</t>
  </si>
  <si>
    <t>effect</t>
  </si>
  <si>
    <t>benodigde reserve</t>
  </si>
  <si>
    <t>reservering</t>
  </si>
  <si>
    <t>geen maatregel mogelijk</t>
  </si>
  <si>
    <t>actieve en positief kritische en vragen houding van SWV medewerkers, betrekken van gezinsspecialist, koppelen met zorg, bespreken met schoolbestuurders, uitgaan van begrenzing in tijd, starten met wijkgericht samenwerken, budgetten aan netwerken binden</t>
  </si>
  <si>
    <t>Baten</t>
  </si>
  <si>
    <t>Rijksbijdragen</t>
  </si>
  <si>
    <t>Kans</t>
  </si>
  <si>
    <t xml:space="preserve">&gt; € 100.000 </t>
  </si>
  <si>
    <t>Over-</t>
  </si>
  <si>
    <t>dragen</t>
  </si>
  <si>
    <t>Vermijden</t>
  </si>
  <si>
    <t>Beper-</t>
  </si>
  <si>
    <t>ken</t>
  </si>
  <si>
    <t>Accepteren</t>
  </si>
  <si>
    <t>wijziging subsidiebeleid onder invloed van b.v. bezuiniging</t>
  </si>
  <si>
    <t>Zeer frequent overleg met betrokken gemeenten; zowel op bestuurlijk als op uitvoerend niveau. Het ondersteuningsplan in het Op Overeenstemming Gericht Overleg met input vanuit de gemeenten vormgeven en vaststellen</t>
  </si>
  <si>
    <t>overige baten</t>
  </si>
  <si>
    <t>gemeentelijke subsidies</t>
  </si>
  <si>
    <t>tegenvallende inkomsten grensverkeer</t>
  </si>
  <si>
    <t>Lasten</t>
  </si>
  <si>
    <t>Doorbetalingen aan schoolbesturen</t>
  </si>
  <si>
    <t>aanpassingen in het functiehuis als gevolg van veranderende taakstellingen via een officiële Fuwasys laten wegen. Wijzigingen in laten gaan in het volgende kalenderjaar.</t>
  </si>
  <si>
    <t>waar-schijn-lijk</t>
  </si>
  <si>
    <t>Leeftijdsopbouw personeelsbestand: waarschijnlijke kans dat jubileumgratificaties niet passsen in de voorziening jubilea. De maximale impact stellen we gelijk aan 8% (= 1 maandsalaris) van de totale bruto werkgeverslast gedeeld door het aantal fysieke personeelsleden.</t>
  </si>
  <si>
    <t>regelmatige werkoverleggen, deskundigheidsbevordering op persoonlijk en interpersoonlijk vlak</t>
  </si>
  <si>
    <t>Ziekteverzuim en vervanging bij langdurige afwezigheid en/of partiële werkhervatting. De impact is berekend op basis van 5% van de jaarlijkse salariskosten inclusief sociale lasten</t>
  </si>
  <si>
    <t>Transitievergoeding, verrekenen wachtgeld, nakomen voorschriften Wet Poortwachter, wachtgelden buiten Participatiefonds, uitkeringen voor eigen rekening. Impact: (€ 1.560.450 / (3*24*12))*18</t>
  </si>
  <si>
    <t>nascholingen begroten en aanpassen personeelsbeleidsplan om onverwachte uitgaven te beperken</t>
  </si>
  <si>
    <t>professionalisering College van Bestuur en Raad van Toezicht</t>
  </si>
  <si>
    <t>geen aanvullende maatregel mogelijk</t>
  </si>
  <si>
    <t>inschakelen externe controller, regelmatig overleg met administratiekantoor, gaan werken met maandafsluitingen</t>
  </si>
  <si>
    <t>relevante documenten regelmatig upgraden, gremia bijscholen en zorgen voor adequate bemensing</t>
  </si>
  <si>
    <t>scheiding van bevoegdheden, goed vastgelegde procedures voor administratieve organisatie, interne controle verbeteren</t>
  </si>
  <si>
    <t>huisvesting</t>
  </si>
  <si>
    <t>onverwachte stijging van huur en / of servicekosten</t>
  </si>
  <si>
    <t>actieve houding ten aanzien van energiegebruik, regelmatig gebruikersoverleg</t>
  </si>
  <si>
    <t>leermiddelen en apparatuur</t>
  </si>
  <si>
    <t>onverwachte vervanging</t>
  </si>
  <si>
    <t>kantoorkosten</t>
  </si>
  <si>
    <t>overschrijdingen door veel kopieerkosten, extra kosten voor ict ondersteuning, stijging van verbruik kantoormaterialen</t>
  </si>
  <si>
    <t>actieve houding ten aanzien van kopieren, werken aan digitale vaardigheden</t>
  </si>
  <si>
    <t>advies, administratie en ondersteuning</t>
  </si>
  <si>
    <t>overschrijdingen door onverwachte extra ondersteuning</t>
  </si>
  <si>
    <t>vooraf offerten vragen van accountant, planmatig inkopen van bestuur en management ondersteuning</t>
  </si>
  <si>
    <t>overdrachten speciaal onderwijs</t>
  </si>
  <si>
    <t>overdrachten speciaal basisonderwijs</t>
  </si>
  <si>
    <t>Stijging van het deelname percentage SO-categorie 1
(genoemd bedrag = 27 leerlingen = 10% meer SO-leerlingen categorie 1</t>
  </si>
  <si>
    <t>actieve inzet op leerlingen in de klas/school/wijk houden door wijkgericht samenwerken en expertise naar de school te brengen</t>
  </si>
  <si>
    <t>bestuurs aansprakelijkheidsverzekering afgesloten</t>
  </si>
  <si>
    <t>dit impliceert een stelselwijziging waarvan verwacht mag worden dat deze tenminste 2 jaar vooraf wordt aangekondigd</t>
  </si>
  <si>
    <t>overschrijding van de begroting als gevolg van stijging van het aantal en de omvang van arrangementen, overschrijdingen als gevolg van ontwikkeling van school- en wijk plannen, berekeningsgrondslag van de impact is het begrotingsbedrag</t>
  </si>
  <si>
    <t>beredeneerde weerstandsreserve op basis van beleid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</si>
</sst>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 #,##0;[Red]&quot;€&quot;\ \-#,##0"/>
    <numFmt numFmtId="42" formatCode="_ &quot;€&quot;\ * #,##0_ ;_ &quot;€&quot;\ * \-#,##0_ ;_ &quot;€&quot;\ * &quot;-&quot;_ ;_ @_ "/>
  </numFmts>
  <fonts count="3" x14ac:knownFonts="1">
    <font>
      <sz val="11"/>
      <color theme="1"/>
      <name val="Calibri"/>
      <family val="2"/>
      <scheme val="minor"/>
    </font>
    <font>
      <b/>
      <sz val="11"/>
      <color theme="1"/>
      <name val="Calibri"/>
      <family val="2"/>
      <scheme val="minor"/>
    </font>
    <font>
      <b/>
      <sz val="12"/>
      <color rgb="FF34A19B"/>
      <name val="Arial"/>
      <family val="2"/>
    </font>
  </fonts>
  <fills count="13">
    <fill>
      <patternFill patternType="none"/>
    </fill>
    <fill>
      <patternFill patternType="gray125"/>
    </fill>
    <fill>
      <patternFill patternType="solid">
        <fgColor rgb="FF00FF00"/>
        <bgColor indexed="64"/>
      </patternFill>
    </fill>
    <fill>
      <patternFill patternType="solid">
        <fgColor rgb="FFCCFF99"/>
        <bgColor indexed="64"/>
      </patternFill>
    </fill>
    <fill>
      <patternFill patternType="solid">
        <fgColor rgb="FF66FF33"/>
        <bgColor indexed="64"/>
      </patternFill>
    </fill>
    <fill>
      <patternFill patternType="solid">
        <fgColor rgb="FFFF0000"/>
        <bgColor indexed="64"/>
      </patternFill>
    </fill>
    <fill>
      <patternFill patternType="solid">
        <fgColor rgb="FFFF6600"/>
        <bgColor indexed="64"/>
      </patternFill>
    </fill>
    <fill>
      <patternFill patternType="solid">
        <fgColor rgb="FF99FF66"/>
        <bgColor indexed="64"/>
      </patternFill>
    </fill>
    <fill>
      <patternFill patternType="solid">
        <fgColor rgb="FFE4E4E3"/>
        <bgColor rgb="FFFFFFFF"/>
      </patternFill>
    </fill>
    <fill>
      <patternFill patternType="solid">
        <fgColor rgb="FFFFCC66"/>
        <bgColor indexed="64"/>
      </patternFill>
    </fill>
    <fill>
      <patternFill patternType="solid">
        <fgColor rgb="FFFF9933"/>
        <bgColor indexed="64"/>
      </patternFill>
    </fill>
    <fill>
      <patternFill patternType="solid">
        <fgColor rgb="FFFF3300"/>
        <bgColor indexed="64"/>
      </patternFill>
    </fill>
    <fill>
      <patternFill patternType="solid">
        <fgColor rgb="FFCCFFCC"/>
        <bgColor indexed="64"/>
      </patternFill>
    </fill>
  </fills>
  <borders count="17">
    <border>
      <left/>
      <right/>
      <top/>
      <bottom/>
      <diagonal/>
    </border>
    <border>
      <left style="medium">
        <color rgb="FFB4C6E7"/>
      </left>
      <right style="medium">
        <color rgb="FFB4C6E7"/>
      </right>
      <top style="medium">
        <color rgb="FFB4C6E7"/>
      </top>
      <bottom/>
      <diagonal/>
    </border>
    <border>
      <left style="medium">
        <color rgb="FFB4C6E7"/>
      </left>
      <right style="medium">
        <color rgb="FFB4C6E7"/>
      </right>
      <top/>
      <bottom style="thick">
        <color rgb="FF8EAADB"/>
      </bottom>
      <diagonal/>
    </border>
    <border>
      <left style="medium">
        <color rgb="FFB4C6E7"/>
      </left>
      <right style="medium">
        <color rgb="FFB4C6E7"/>
      </right>
      <top/>
      <bottom style="medium">
        <color rgb="FFB4C6E7"/>
      </bottom>
      <diagonal/>
    </border>
    <border>
      <left style="medium">
        <color rgb="FFB4C6E7"/>
      </left>
      <right style="medium">
        <color rgb="FFB4C6E7"/>
      </right>
      <top/>
      <bottom/>
      <diagonal/>
    </border>
    <border>
      <left/>
      <right style="medium">
        <color rgb="FFB4C6E7"/>
      </right>
      <top/>
      <bottom style="medium">
        <color rgb="FFB4C6E7"/>
      </bottom>
      <diagonal/>
    </border>
    <border>
      <left style="medium">
        <color rgb="FFB4C6E7"/>
      </left>
      <right style="medium">
        <color rgb="FFB4C6E7"/>
      </right>
      <top style="thick">
        <color rgb="FF8EAADB"/>
      </top>
      <bottom/>
      <diagonal/>
    </border>
    <border>
      <left style="thin">
        <color rgb="FFEBEBEB"/>
      </left>
      <right style="thin">
        <color rgb="FFEBEBEB"/>
      </right>
      <top style="thin">
        <color rgb="FFEBEBEB"/>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79">
    <xf numFmtId="0" fontId="0" fillId="0" borderId="0" xfId="0"/>
    <xf numFmtId="42" fontId="0" fillId="0" borderId="0" xfId="0" applyNumberFormat="1"/>
    <xf numFmtId="9" fontId="0" fillId="0" borderId="0" xfId="0" applyNumberFormat="1"/>
    <xf numFmtId="0" fontId="0" fillId="0" borderId="0" xfId="0" applyFont="1"/>
    <xf numFmtId="9" fontId="0" fillId="0" borderId="0" xfId="0" applyNumberFormat="1" applyFont="1"/>
    <xf numFmtId="42" fontId="0" fillId="0" borderId="0" xfId="0" applyNumberFormat="1" applyFont="1" applyAlignment="1">
      <alignment wrapText="1"/>
    </xf>
    <xf numFmtId="0" fontId="0" fillId="0" borderId="0" xfId="0" applyFont="1" applyAlignment="1">
      <alignment vertical="top" wrapText="1"/>
    </xf>
    <xf numFmtId="9" fontId="0" fillId="0" borderId="1" xfId="0" applyNumberFormat="1" applyFont="1" applyBorder="1" applyAlignment="1">
      <alignment horizontal="right" vertical="top" wrapText="1"/>
    </xf>
    <xf numFmtId="42" fontId="0" fillId="2" borderId="1" xfId="0" applyNumberFormat="1" applyFont="1" applyFill="1" applyBorder="1" applyAlignment="1">
      <alignment horizontal="right" vertical="top" wrapText="1"/>
    </xf>
    <xf numFmtId="0" fontId="0" fillId="0" borderId="4" xfId="0" applyFont="1" applyBorder="1" applyAlignment="1">
      <alignment vertical="top" wrapText="1"/>
    </xf>
    <xf numFmtId="42" fontId="0" fillId="2" borderId="6" xfId="0" applyNumberFormat="1" applyFont="1" applyFill="1" applyBorder="1" applyAlignment="1">
      <alignment horizontal="right" vertical="top" wrapText="1"/>
    </xf>
    <xf numFmtId="42" fontId="0" fillId="4" borderId="1" xfId="0" applyNumberFormat="1" applyFont="1" applyFill="1" applyBorder="1" applyAlignment="1">
      <alignment horizontal="right" vertical="top" wrapText="1"/>
    </xf>
    <xf numFmtId="42" fontId="0" fillId="3" borderId="6" xfId="0" applyNumberFormat="1" applyFont="1" applyFill="1" applyBorder="1" applyAlignment="1">
      <alignment horizontal="right" vertical="top" wrapText="1"/>
    </xf>
    <xf numFmtId="9" fontId="0" fillId="0" borderId="3" xfId="0" applyNumberFormat="1" applyFont="1" applyBorder="1" applyAlignment="1">
      <alignment horizontal="right" vertical="top" wrapText="1"/>
    </xf>
    <xf numFmtId="42" fontId="0" fillId="5" borderId="1" xfId="0" applyNumberFormat="1" applyFont="1" applyFill="1" applyBorder="1" applyAlignment="1">
      <alignment horizontal="right" vertical="top" wrapText="1"/>
    </xf>
    <xf numFmtId="9" fontId="0" fillId="0" borderId="5" xfId="0" applyNumberFormat="1" applyFont="1" applyBorder="1" applyAlignment="1">
      <alignment horizontal="right" vertical="top" wrapText="1"/>
    </xf>
    <xf numFmtId="42" fontId="0" fillId="0" borderId="5" xfId="0" applyNumberFormat="1" applyFont="1" applyBorder="1" applyAlignment="1">
      <alignment horizontal="right" vertical="top" wrapText="1"/>
    </xf>
    <xf numFmtId="9" fontId="0" fillId="0" borderId="0" xfId="0" applyNumberFormat="1" applyFont="1" applyAlignment="1">
      <alignment vertical="top" wrapText="1"/>
    </xf>
    <xf numFmtId="42" fontId="0" fillId="0" borderId="0" xfId="0" applyNumberFormat="1" applyFont="1" applyAlignment="1">
      <alignment vertical="top" wrapText="1"/>
    </xf>
    <xf numFmtId="42" fontId="0" fillId="0" borderId="2" xfId="0" applyNumberFormat="1" applyFont="1" applyBorder="1" applyAlignment="1">
      <alignment vertical="top" wrapText="1"/>
    </xf>
    <xf numFmtId="42" fontId="0" fillId="0" borderId="3" xfId="0" applyNumberFormat="1" applyFont="1" applyBorder="1" applyAlignment="1">
      <alignment vertical="top" wrapText="1"/>
    </xf>
    <xf numFmtId="42" fontId="0" fillId="3" borderId="1" xfId="0" applyNumberFormat="1" applyFont="1" applyFill="1" applyBorder="1" applyAlignment="1">
      <alignment horizontal="right" vertical="top" wrapText="1"/>
    </xf>
    <xf numFmtId="42" fontId="0" fillId="6" borderId="1" xfId="0" applyNumberFormat="1" applyFont="1" applyFill="1" applyBorder="1" applyAlignment="1">
      <alignment horizontal="right" vertical="top" wrapText="1"/>
    </xf>
    <xf numFmtId="42" fontId="0" fillId="0" borderId="4" xfId="0" applyNumberFormat="1" applyFont="1" applyBorder="1" applyAlignment="1">
      <alignment vertical="top" wrapText="1"/>
    </xf>
    <xf numFmtId="0" fontId="0" fillId="0" borderId="0" xfId="0" applyFont="1" applyAlignment="1">
      <alignment wrapText="1"/>
    </xf>
    <xf numFmtId="49" fontId="2" fillId="8" borderId="7" xfId="0" applyNumberFormat="1" applyFont="1" applyFill="1" applyBorder="1" applyAlignment="1">
      <alignment horizontal="left"/>
    </xf>
    <xf numFmtId="9" fontId="0" fillId="0" borderId="4" xfId="0" applyNumberFormat="1" applyFont="1" applyBorder="1" applyAlignment="1">
      <alignment horizontal="right" vertical="top" wrapText="1"/>
    </xf>
    <xf numFmtId="0" fontId="0" fillId="0" borderId="8" xfId="0" applyBorder="1" applyAlignment="1">
      <alignment horizontal="center" vertical="center" textRotation="90" wrapText="1"/>
    </xf>
    <xf numFmtId="0" fontId="1" fillId="0" borderId="9" xfId="0" applyFont="1" applyBorder="1" applyAlignment="1">
      <alignment horizontal="center" vertical="center" textRotation="90" wrapText="1"/>
    </xf>
    <xf numFmtId="0" fontId="0" fillId="0" borderId="9" xfId="0" applyBorder="1" applyAlignment="1">
      <alignment vertical="top" textRotation="90" wrapText="1"/>
    </xf>
    <xf numFmtId="0" fontId="0" fillId="0" borderId="10" xfId="0" applyBorder="1" applyAlignment="1">
      <alignment vertical="top" textRotation="90"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4" xfId="0" applyBorder="1" applyAlignment="1">
      <alignment vertical="top" wrapText="1"/>
    </xf>
    <xf numFmtId="0" fontId="1" fillId="9" borderId="12" xfId="0" applyFont="1" applyFill="1" applyBorder="1" applyAlignment="1">
      <alignment horizontal="center" vertical="center" wrapText="1"/>
    </xf>
    <xf numFmtId="0" fontId="1" fillId="9" borderId="13" xfId="0" applyFont="1" applyFill="1" applyBorder="1" applyAlignment="1">
      <alignment horizontal="center" vertical="center" wrapText="1"/>
    </xf>
    <xf numFmtId="0" fontId="0" fillId="9" borderId="14" xfId="0" applyFill="1" applyBorder="1" applyAlignment="1">
      <alignment vertical="top" wrapText="1"/>
    </xf>
    <xf numFmtId="0" fontId="1" fillId="10" borderId="12" xfId="0" applyFont="1" applyFill="1" applyBorder="1" applyAlignment="1">
      <alignment horizontal="center" vertical="center" wrapText="1"/>
    </xf>
    <xf numFmtId="0" fontId="1" fillId="10" borderId="13" xfId="0" applyFont="1" applyFill="1" applyBorder="1" applyAlignment="1">
      <alignment horizontal="center" vertical="center" wrapText="1"/>
    </xf>
    <xf numFmtId="0" fontId="0" fillId="10" borderId="14" xfId="0" applyFill="1" applyBorder="1" applyAlignment="1">
      <alignment vertical="top" wrapText="1"/>
    </xf>
    <xf numFmtId="0" fontId="1" fillId="11" borderId="12" xfId="0" applyFont="1" applyFill="1" applyBorder="1" applyAlignment="1">
      <alignment horizontal="center" vertical="center" wrapText="1"/>
    </xf>
    <xf numFmtId="0" fontId="1" fillId="11" borderId="13" xfId="0" applyFont="1" applyFill="1" applyBorder="1" applyAlignment="1">
      <alignment horizontal="center" vertical="center" wrapText="1"/>
    </xf>
    <xf numFmtId="0" fontId="1" fillId="11" borderId="14" xfId="0" applyFont="1" applyFill="1" applyBorder="1" applyAlignment="1">
      <alignment horizontal="center" vertical="center" wrapText="1"/>
    </xf>
    <xf numFmtId="6" fontId="1" fillId="0" borderId="13" xfId="0" applyNumberFormat="1" applyFont="1" applyBorder="1" applyAlignment="1">
      <alignment horizontal="center" vertical="center" wrapText="1"/>
    </xf>
    <xf numFmtId="0" fontId="1" fillId="2" borderId="13" xfId="0" applyFont="1" applyFill="1" applyBorder="1" applyAlignment="1">
      <alignment horizontal="center" vertical="center" wrapText="1"/>
    </xf>
    <xf numFmtId="0" fontId="1" fillId="10" borderId="14" xfId="0" applyFont="1" applyFill="1" applyBorder="1" applyAlignment="1">
      <alignment horizontal="center" vertical="center" wrapText="1"/>
    </xf>
    <xf numFmtId="0" fontId="0" fillId="2" borderId="14" xfId="0" applyFill="1" applyBorder="1" applyAlignment="1">
      <alignment vertical="top" wrapText="1"/>
    </xf>
    <xf numFmtId="0" fontId="0" fillId="0" borderId="10" xfId="0" applyBorder="1" applyAlignment="1">
      <alignment vertical="center" wrapText="1"/>
    </xf>
    <xf numFmtId="0" fontId="1" fillId="0" borderId="10" xfId="0" applyFont="1" applyBorder="1" applyAlignment="1">
      <alignment vertical="center" wrapText="1"/>
    </xf>
    <xf numFmtId="0" fontId="1" fillId="0" borderId="14" xfId="0" applyFont="1" applyBorder="1" applyAlignment="1">
      <alignment horizontal="center" vertical="center" wrapText="1"/>
    </xf>
    <xf numFmtId="9" fontId="1" fillId="0" borderId="14" xfId="0" applyNumberFormat="1" applyFont="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11" borderId="8" xfId="0" applyFont="1" applyFill="1" applyBorder="1" applyAlignment="1">
      <alignment horizontal="center" vertical="center" wrapText="1"/>
    </xf>
    <xf numFmtId="0" fontId="1" fillId="11" borderId="9"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 fillId="9" borderId="9" xfId="0" applyFont="1" applyFill="1" applyBorder="1" applyAlignment="1">
      <alignment horizontal="center" vertical="center" wrapText="1"/>
    </xf>
    <xf numFmtId="0" fontId="1" fillId="9" borderId="10"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9" xfId="0" applyFont="1" applyFill="1" applyBorder="1" applyAlignment="1">
      <alignment horizontal="center" vertical="center" wrapText="1"/>
    </xf>
    <xf numFmtId="0" fontId="1" fillId="10" borderId="10"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xf>
    <xf numFmtId="0" fontId="1" fillId="0" borderId="0" xfId="0" applyFont="1" applyAlignment="1">
      <alignment vertical="top" wrapText="1"/>
    </xf>
    <xf numFmtId="42" fontId="1" fillId="0" borderId="5" xfId="0" applyNumberFormat="1" applyFont="1" applyBorder="1" applyAlignment="1">
      <alignment horizontal="right" vertical="top" wrapText="1"/>
    </xf>
    <xf numFmtId="42" fontId="0" fillId="0" borderId="1" xfId="0" applyNumberFormat="1" applyFont="1" applyFill="1" applyBorder="1" applyAlignment="1">
      <alignment horizontal="right" vertical="top" wrapText="1"/>
    </xf>
    <xf numFmtId="0" fontId="0" fillId="0" borderId="0" xfId="0" applyFont="1" applyFill="1" applyAlignment="1">
      <alignment vertical="top" wrapText="1"/>
    </xf>
    <xf numFmtId="49" fontId="2" fillId="0" borderId="7" xfId="0" applyNumberFormat="1" applyFont="1" applyFill="1" applyBorder="1" applyAlignment="1">
      <alignment horizontal="left"/>
    </xf>
    <xf numFmtId="42" fontId="0" fillId="12" borderId="6" xfId="0" applyNumberFormat="1" applyFont="1" applyFill="1" applyBorder="1" applyAlignment="1">
      <alignment horizontal="right" vertical="top" wrapText="1"/>
    </xf>
  </cellXfs>
  <cellStyles count="1">
    <cellStyle name="Standaard" xfId="0" builtinId="0"/>
  </cellStyles>
  <dxfs count="29">
    <dxf>
      <fill>
        <patternFill>
          <bgColor rgb="FF66FF33"/>
        </patternFill>
      </fill>
    </dxf>
    <dxf>
      <fill>
        <patternFill>
          <bgColor rgb="FF00FF00"/>
        </patternFill>
      </fill>
    </dxf>
    <dxf>
      <fill>
        <patternFill>
          <bgColor rgb="FF00FF00"/>
        </patternFill>
      </fill>
    </dxf>
    <dxf>
      <fill>
        <patternFill>
          <bgColor rgb="FF99FF66"/>
        </patternFill>
      </fill>
    </dxf>
    <dxf>
      <fill>
        <patternFill>
          <bgColor rgb="FF66FF33"/>
        </patternFill>
      </fill>
    </dxf>
    <dxf>
      <fill>
        <patternFill>
          <bgColor rgb="FF66FF33"/>
        </patternFill>
      </fill>
    </dxf>
    <dxf>
      <fill>
        <patternFill>
          <bgColor rgb="FF00FF00"/>
        </patternFill>
      </fill>
    </dxf>
    <dxf>
      <fill>
        <patternFill>
          <bgColor rgb="FF00FF00"/>
        </patternFill>
      </fill>
    </dxf>
    <dxf>
      <fill>
        <patternFill>
          <bgColor rgb="FF99FF66"/>
        </patternFill>
      </fill>
    </dxf>
    <dxf>
      <fill>
        <patternFill>
          <bgColor rgb="FF66FF33"/>
        </patternFill>
      </fill>
    </dxf>
    <dxf>
      <fill>
        <patternFill>
          <bgColor rgb="FF00FF00"/>
        </patternFill>
      </fill>
    </dxf>
    <dxf>
      <fill>
        <patternFill>
          <bgColor rgb="FF00FF00"/>
        </patternFill>
      </fill>
    </dxf>
    <dxf>
      <fill>
        <patternFill>
          <bgColor rgb="FF99FF66"/>
        </patternFill>
      </fill>
    </dxf>
    <dxf>
      <fill>
        <patternFill>
          <bgColor rgb="FF66FF33"/>
        </patternFill>
      </fill>
    </dxf>
    <dxf>
      <fill>
        <patternFill>
          <bgColor rgb="FF66FF33"/>
        </patternFill>
      </fill>
    </dxf>
    <dxf>
      <fill>
        <patternFill>
          <bgColor rgb="FF00FF00"/>
        </patternFill>
      </fill>
    </dxf>
    <dxf>
      <fill>
        <patternFill>
          <bgColor rgb="FF00FF00"/>
        </patternFill>
      </fill>
    </dxf>
    <dxf>
      <fill>
        <patternFill>
          <bgColor rgb="FF99FF66"/>
        </patternFill>
      </fill>
    </dxf>
    <dxf>
      <font>
        <b val="0"/>
      </font>
      <numFmt numFmtId="13" formatCode="0%"/>
      <alignment horizontal="right" vertical="top" textRotation="0" wrapText="1" indent="0" justifyLastLine="0" shrinkToFit="0" readingOrder="0"/>
      <border diagonalUp="0" diagonalDown="0">
        <left/>
        <right style="medium">
          <color rgb="FFB4C6E7"/>
        </right>
        <top/>
        <bottom style="medium">
          <color rgb="FFB4C6E7"/>
        </bottom>
        <vertical/>
        <horizontal/>
      </border>
    </dxf>
    <dxf>
      <font>
        <b val="0"/>
      </font>
      <numFmt numFmtId="32" formatCode="_ &quot;€&quot;\ * #,##0_ ;_ &quot;€&quot;\ * \-#,##0_ ;_ &quot;€&quot;\ * &quot;-&quot;_ ;_ @_ "/>
      <alignment vertical="top" textRotation="0" wrapText="1" indent="0" justifyLastLine="0" shrinkToFit="0" readingOrder="0"/>
    </dxf>
    <dxf>
      <font>
        <b val="0"/>
      </font>
      <alignment vertical="top" textRotation="0" wrapText="1" indent="0" justifyLastLine="0" shrinkToFit="0" readingOrder="0"/>
    </dxf>
    <dxf>
      <font>
        <b val="0"/>
      </font>
      <alignment vertical="top" textRotation="0" wrapText="1" indent="0" justifyLastLine="0" shrinkToFit="0" readingOrder="0"/>
    </dxf>
    <dxf>
      <font>
        <b val="0"/>
      </font>
      <alignment vertical="top" textRotation="0" wrapText="1" indent="0" justifyLastLine="0" shrinkToFit="0" readingOrder="0"/>
    </dxf>
    <dxf>
      <font>
        <b val="0"/>
      </font>
      <numFmt numFmtId="32" formatCode="_ &quot;€&quot;\ * #,##0_ ;_ &quot;€&quot;\ * \-#,##0_ ;_ &quot;€&quot;\ * &quot;-&quot;_ ;_ @_ "/>
      <alignment vertical="top" textRotation="0" wrapText="1" indent="0" justifyLastLine="0" shrinkToFit="0" readingOrder="0"/>
    </dxf>
    <dxf>
      <font>
        <b val="0"/>
      </font>
      <alignment vertical="top" textRotation="0" wrapText="1" indent="0" justifyLastLine="0" shrinkToFit="0" readingOrder="0"/>
    </dxf>
    <dxf>
      <font>
        <b val="0"/>
      </font>
      <alignment vertical="top" textRotation="0" wrapText="1" indent="0" justifyLastLine="0" shrinkToFit="0" readingOrder="0"/>
    </dxf>
    <dxf>
      <font>
        <b val="0"/>
      </font>
      <alignment vertical="top" textRotation="0" wrapText="1" indent="0" justifyLastLine="0" shrinkToFit="0" readingOrder="0"/>
    </dxf>
    <dxf>
      <font>
        <b val="0"/>
      </font>
      <alignment vertical="top" textRotation="0" wrapText="1" indent="0" justifyLastLine="0" shrinkToFit="0" readingOrder="0"/>
    </dxf>
    <dxf>
      <font>
        <b val="0"/>
      </font>
    </dxf>
  </dxfs>
  <tableStyles count="0" defaultTableStyle="TableStyleMedium2" defaultPivotStyle="PivotStyleLight16"/>
  <colors>
    <mruColors>
      <color rgb="FFCCFFCC"/>
      <color rgb="FFCCFF99"/>
      <color rgb="FF99FF99"/>
      <color rgb="FF66FF33"/>
      <color rgb="FFFF0000"/>
      <color rgb="FFFF6600"/>
      <color rgb="FF00FF00"/>
      <color rgb="FFFF9966"/>
      <color rgb="FFFF993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571500</xdr:colOff>
      <xdr:row>33</xdr:row>
      <xdr:rowOff>95250</xdr:rowOff>
    </xdr:to>
    <xdr:pic>
      <xdr:nvPicPr>
        <xdr:cNvPr id="4" name="Afbeelding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591675" cy="638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el1" displayName="Tabel1" ref="A1:I31" totalsRowShown="0" headerRowDxfId="28" dataDxfId="27">
  <autoFilter ref="A1:I31"/>
  <tableColumns count="9">
    <tableColumn id="6" name="risico gebied" dataDxfId="26"/>
    <tableColumn id="2" name="risico" dataDxfId="25"/>
    <tableColumn id="7" name="kans" dataDxfId="24"/>
    <tableColumn id="4" name="percentage " dataDxfId="18"/>
    <tableColumn id="3" name="impact" dataDxfId="23"/>
    <tableColumn id="5" name="reservering" dataDxfId="22"/>
    <tableColumn id="8" name="beheersing" dataDxfId="21"/>
    <tableColumn id="9" name="effect" dataDxfId="20"/>
    <tableColumn id="10" name="benodigde reserve" dataDxfId="19">
      <calculatedColumnFormula>Tabel1[[#This Row],[reservering]]*Tabel1[[#This Row],[effect]]</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4:H54"/>
  <sheetViews>
    <sheetView topLeftCell="A19" workbookViewId="0">
      <selection activeCell="M41" sqref="M41"/>
    </sheetView>
  </sheetViews>
  <sheetFormatPr defaultRowHeight="15" x14ac:dyDescent="0.25"/>
  <cols>
    <col min="1" max="1" width="12" customWidth="1"/>
    <col min="2" max="2" width="12.140625" customWidth="1"/>
    <col min="3" max="3" width="11" customWidth="1"/>
    <col min="4" max="4" width="10.7109375" customWidth="1"/>
    <col min="5" max="5" width="11.42578125" customWidth="1"/>
    <col min="6" max="6" width="11" customWidth="1"/>
    <col min="7" max="7" width="10.28515625" customWidth="1"/>
    <col min="8" max="8" width="11" customWidth="1"/>
  </cols>
  <sheetData>
    <row r="34" spans="1:8" ht="15.75" thickBot="1" x14ac:dyDescent="0.3"/>
    <row r="35" spans="1:8" x14ac:dyDescent="0.25">
      <c r="A35" s="27"/>
      <c r="B35" s="31"/>
      <c r="C35" s="51"/>
      <c r="D35" s="54"/>
      <c r="E35" s="34"/>
      <c r="F35" s="37"/>
      <c r="G35" s="57"/>
      <c r="H35" s="40"/>
    </row>
    <row r="36" spans="1:8" ht="15" customHeight="1" x14ac:dyDescent="0.25">
      <c r="A36" s="28"/>
      <c r="B36" s="72" t="s">
        <v>35</v>
      </c>
      <c r="C36" s="52"/>
      <c r="D36" s="55"/>
      <c r="E36" s="35" t="s">
        <v>36</v>
      </c>
      <c r="F36" s="38" t="s">
        <v>37</v>
      </c>
      <c r="G36" s="58"/>
      <c r="H36" s="41" t="s">
        <v>38</v>
      </c>
    </row>
    <row r="37" spans="1:8" ht="15.75" thickBot="1" x14ac:dyDescent="0.3">
      <c r="A37" s="29"/>
      <c r="B37" s="33"/>
      <c r="C37" s="53"/>
      <c r="D37" s="56"/>
      <c r="E37" s="36"/>
      <c r="F37" s="39"/>
      <c r="G37" s="59"/>
      <c r="H37" s="42"/>
    </row>
    <row r="38" spans="1:8" x14ac:dyDescent="0.25">
      <c r="A38" s="29"/>
      <c r="B38" s="32"/>
      <c r="C38" s="51"/>
      <c r="D38" s="54"/>
      <c r="E38" s="60"/>
      <c r="F38" s="60"/>
      <c r="G38" s="63"/>
      <c r="H38" s="57"/>
    </row>
    <row r="39" spans="1:8" x14ac:dyDescent="0.25">
      <c r="A39" s="29"/>
      <c r="B39" s="43">
        <v>87500</v>
      </c>
      <c r="C39" s="52"/>
      <c r="D39" s="55"/>
      <c r="E39" s="61"/>
      <c r="F39" s="61"/>
      <c r="G39" s="64"/>
      <c r="H39" s="58"/>
    </row>
    <row r="40" spans="1:8" ht="15.75" thickBot="1" x14ac:dyDescent="0.3">
      <c r="A40" s="29"/>
      <c r="B40" s="33"/>
      <c r="C40" s="53"/>
      <c r="D40" s="56"/>
      <c r="E40" s="62"/>
      <c r="F40" s="62"/>
      <c r="G40" s="65"/>
      <c r="H40" s="59"/>
    </row>
    <row r="41" spans="1:8" x14ac:dyDescent="0.25">
      <c r="A41" s="29"/>
      <c r="B41" s="32"/>
      <c r="C41" s="51"/>
      <c r="D41" s="66"/>
      <c r="E41" s="54"/>
      <c r="F41" s="60"/>
      <c r="G41" s="60"/>
      <c r="H41" s="38"/>
    </row>
    <row r="42" spans="1:8" x14ac:dyDescent="0.25">
      <c r="A42" s="29"/>
      <c r="B42" s="43">
        <v>62500</v>
      </c>
      <c r="C42" s="52"/>
      <c r="D42" s="67"/>
      <c r="E42" s="55"/>
      <c r="F42" s="61"/>
      <c r="G42" s="61"/>
      <c r="H42" s="38" t="s">
        <v>39</v>
      </c>
    </row>
    <row r="43" spans="1:8" ht="15.75" thickBot="1" x14ac:dyDescent="0.3">
      <c r="A43" s="29"/>
      <c r="B43" s="33"/>
      <c r="C43" s="53"/>
      <c r="D43" s="68"/>
      <c r="E43" s="56"/>
      <c r="F43" s="62"/>
      <c r="G43" s="62"/>
      <c r="H43" s="45"/>
    </row>
    <row r="44" spans="1:8" x14ac:dyDescent="0.25">
      <c r="A44" s="29"/>
      <c r="B44" s="32"/>
      <c r="C44" s="51"/>
      <c r="D44" s="66"/>
      <c r="E44" s="54"/>
      <c r="F44" s="54"/>
      <c r="G44" s="60"/>
      <c r="H44" s="35"/>
    </row>
    <row r="45" spans="1:8" x14ac:dyDescent="0.25">
      <c r="A45" s="29"/>
      <c r="B45" s="43">
        <v>35000</v>
      </c>
      <c r="C45" s="52"/>
      <c r="D45" s="67"/>
      <c r="E45" s="55"/>
      <c r="F45" s="55"/>
      <c r="G45" s="61"/>
      <c r="H45" s="35" t="s">
        <v>40</v>
      </c>
    </row>
    <row r="46" spans="1:8" ht="15.75" thickBot="1" x14ac:dyDescent="0.3">
      <c r="A46" s="29"/>
      <c r="B46" s="33"/>
      <c r="C46" s="53"/>
      <c r="D46" s="68"/>
      <c r="E46" s="56"/>
      <c r="F46" s="56"/>
      <c r="G46" s="62"/>
      <c r="H46" s="36"/>
    </row>
    <row r="47" spans="1:8" x14ac:dyDescent="0.25">
      <c r="A47" s="29"/>
      <c r="B47" s="32"/>
      <c r="C47" s="51"/>
      <c r="D47" s="51"/>
      <c r="E47" s="66"/>
      <c r="F47" s="66"/>
      <c r="G47" s="54"/>
      <c r="H47" s="54"/>
    </row>
    <row r="48" spans="1:8" x14ac:dyDescent="0.25">
      <c r="A48" s="29"/>
      <c r="B48" s="43">
        <v>12500</v>
      </c>
      <c r="C48" s="52"/>
      <c r="D48" s="52"/>
      <c r="E48" s="67"/>
      <c r="F48" s="67"/>
      <c r="G48" s="55"/>
      <c r="H48" s="55"/>
    </row>
    <row r="49" spans="1:8" ht="15.75" thickBot="1" x14ac:dyDescent="0.3">
      <c r="A49" s="29"/>
      <c r="B49" s="33"/>
      <c r="C49" s="53"/>
      <c r="D49" s="53"/>
      <c r="E49" s="68"/>
      <c r="F49" s="68"/>
      <c r="G49" s="56"/>
      <c r="H49" s="56"/>
    </row>
    <row r="50" spans="1:8" x14ac:dyDescent="0.25">
      <c r="A50" s="29"/>
      <c r="B50" s="32"/>
      <c r="C50" s="44"/>
      <c r="D50" s="51"/>
      <c r="E50" s="51"/>
      <c r="F50" s="51"/>
      <c r="G50" s="51"/>
      <c r="H50" s="51"/>
    </row>
    <row r="51" spans="1:8" ht="18" customHeight="1" x14ac:dyDescent="0.25">
      <c r="A51" s="29"/>
      <c r="B51" s="43">
        <v>2500</v>
      </c>
      <c r="C51" s="44" t="s">
        <v>41</v>
      </c>
      <c r="D51" s="52"/>
      <c r="E51" s="52"/>
      <c r="F51" s="52"/>
      <c r="G51" s="52"/>
      <c r="H51" s="52"/>
    </row>
    <row r="52" spans="1:8" ht="15.75" thickBot="1" x14ac:dyDescent="0.3">
      <c r="A52" s="30"/>
      <c r="B52" s="33"/>
      <c r="C52" s="46"/>
      <c r="D52" s="53"/>
      <c r="E52" s="53"/>
      <c r="F52" s="53"/>
      <c r="G52" s="53"/>
      <c r="H52" s="53"/>
    </row>
    <row r="53" spans="1:8" ht="15.75" thickBot="1" x14ac:dyDescent="0.3">
      <c r="A53" s="48"/>
      <c r="B53" s="49"/>
      <c r="C53" s="50">
        <v>0.05</v>
      </c>
      <c r="D53" s="50">
        <v>0.15</v>
      </c>
      <c r="E53" s="50">
        <v>0.3</v>
      </c>
      <c r="F53" s="50">
        <v>0.5</v>
      </c>
      <c r="G53" s="50">
        <v>0.7</v>
      </c>
      <c r="H53" s="50">
        <v>0.9</v>
      </c>
    </row>
    <row r="54" spans="1:8" ht="15.75" thickBot="1" x14ac:dyDescent="0.3">
      <c r="A54" s="47"/>
      <c r="B54" s="69" t="s">
        <v>34</v>
      </c>
      <c r="C54" s="70"/>
      <c r="D54" s="70"/>
      <c r="E54" s="70"/>
      <c r="F54" s="70"/>
      <c r="G54" s="70"/>
      <c r="H54" s="71"/>
    </row>
  </sheetData>
  <mergeCells count="31">
    <mergeCell ref="C35:C37"/>
    <mergeCell ref="D35:D37"/>
    <mergeCell ref="G35:G37"/>
    <mergeCell ref="E38:E40"/>
    <mergeCell ref="F38:F40"/>
    <mergeCell ref="H38:H40"/>
    <mergeCell ref="H47:H49"/>
    <mergeCell ref="B54:H54"/>
    <mergeCell ref="H50:H52"/>
    <mergeCell ref="C47:C49"/>
    <mergeCell ref="D47:D49"/>
    <mergeCell ref="E47:E49"/>
    <mergeCell ref="F47:F49"/>
    <mergeCell ref="G47:G49"/>
    <mergeCell ref="D50:D52"/>
    <mergeCell ref="E50:E52"/>
    <mergeCell ref="F50:F52"/>
    <mergeCell ref="G50:G52"/>
    <mergeCell ref="C44:C46"/>
    <mergeCell ref="D44:D46"/>
    <mergeCell ref="E44:E46"/>
    <mergeCell ref="F44:F46"/>
    <mergeCell ref="G44:G46"/>
    <mergeCell ref="C38:C40"/>
    <mergeCell ref="D38:D40"/>
    <mergeCell ref="G38:G40"/>
    <mergeCell ref="C41:C43"/>
    <mergeCell ref="D41:D43"/>
    <mergeCell ref="E41:E43"/>
    <mergeCell ref="F41:F43"/>
    <mergeCell ref="G41:G4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abSelected="1" topLeftCell="A25" workbookViewId="0">
      <selection activeCell="I21" sqref="I21"/>
    </sheetView>
  </sheetViews>
  <sheetFormatPr defaultRowHeight="15" x14ac:dyDescent="0.25"/>
  <cols>
    <col min="1" max="1" width="15.140625" customWidth="1"/>
    <col min="2" max="2" width="43.42578125" customWidth="1"/>
    <col min="3" max="3" width="8.42578125" customWidth="1"/>
    <col min="4" max="4" width="6.140625" style="2" customWidth="1"/>
    <col min="5" max="5" width="11.42578125" customWidth="1"/>
    <col min="6" max="6" width="11.85546875" customWidth="1"/>
    <col min="7" max="7" width="35.42578125" style="1" customWidth="1"/>
    <col min="8" max="8" width="6.7109375" customWidth="1"/>
    <col min="9" max="9" width="13" customWidth="1"/>
    <col min="10" max="10" width="9.140625" style="1"/>
  </cols>
  <sheetData>
    <row r="1" spans="1:10" ht="33" customHeight="1" x14ac:dyDescent="0.25">
      <c r="A1" s="3" t="s">
        <v>0</v>
      </c>
      <c r="B1" s="3" t="s">
        <v>1</v>
      </c>
      <c r="C1" s="3" t="s">
        <v>2</v>
      </c>
      <c r="D1" s="4" t="s">
        <v>4</v>
      </c>
      <c r="E1" s="3" t="s">
        <v>3</v>
      </c>
      <c r="F1" s="5" t="s">
        <v>29</v>
      </c>
      <c r="G1" s="24" t="s">
        <v>26</v>
      </c>
      <c r="H1" s="24" t="s">
        <v>27</v>
      </c>
      <c r="I1" s="5" t="s">
        <v>28</v>
      </c>
      <c r="J1"/>
    </row>
    <row r="2" spans="1:10" ht="18" customHeight="1" thickBot="1" x14ac:dyDescent="0.3">
      <c r="A2" s="25" t="s">
        <v>32</v>
      </c>
      <c r="B2" s="6"/>
      <c r="C2" s="6"/>
      <c r="D2" s="17"/>
      <c r="E2" s="18"/>
      <c r="F2" s="18"/>
      <c r="G2" s="6"/>
      <c r="H2" s="6"/>
      <c r="I2" s="18"/>
      <c r="J2"/>
    </row>
    <row r="3" spans="1:10" ht="181.5" customHeight="1" thickBot="1" x14ac:dyDescent="0.3">
      <c r="A3" s="6" t="s">
        <v>33</v>
      </c>
      <c r="B3" s="6" t="s">
        <v>10</v>
      </c>
      <c r="C3" s="6" t="s">
        <v>8</v>
      </c>
      <c r="D3" s="7">
        <v>0.05</v>
      </c>
      <c r="E3" s="19">
        <v>229024</v>
      </c>
      <c r="F3" s="8">
        <f>E3*D3</f>
        <v>11451.2</v>
      </c>
      <c r="G3" s="6" t="s">
        <v>30</v>
      </c>
      <c r="H3" s="6">
        <v>1</v>
      </c>
      <c r="I3" s="8">
        <f>Tabel1[[#This Row],[reservering]]*Tabel1[[#This Row],[effect]]</f>
        <v>11451.2</v>
      </c>
      <c r="J3"/>
    </row>
    <row r="4" spans="1:10" ht="110.25" customHeight="1" thickTop="1" thickBot="1" x14ac:dyDescent="0.3">
      <c r="A4" s="6" t="s">
        <v>45</v>
      </c>
      <c r="B4" s="6" t="s">
        <v>42</v>
      </c>
      <c r="C4" s="6" t="s">
        <v>7</v>
      </c>
      <c r="D4" s="26">
        <v>0.15</v>
      </c>
      <c r="E4" s="23">
        <v>255173</v>
      </c>
      <c r="F4" s="8">
        <f>E4*D4</f>
        <v>38275.949999999997</v>
      </c>
      <c r="G4" s="6" t="s">
        <v>43</v>
      </c>
      <c r="H4" s="6">
        <v>0.5</v>
      </c>
      <c r="I4" s="8">
        <f>Tabel1[[#This Row],[reservering]]*Tabel1[[#This Row],[effect]]</f>
        <v>19137.974999999999</v>
      </c>
      <c r="J4"/>
    </row>
    <row r="5" spans="1:10" ht="31.5" customHeight="1" thickBot="1" x14ac:dyDescent="0.3">
      <c r="A5" s="6" t="s">
        <v>44</v>
      </c>
      <c r="B5" s="6" t="s">
        <v>46</v>
      </c>
      <c r="C5" s="6" t="s">
        <v>7</v>
      </c>
      <c r="D5" s="15">
        <v>0.15</v>
      </c>
      <c r="E5" s="23">
        <v>39844</v>
      </c>
      <c r="F5" s="8">
        <f>E5*D5</f>
        <v>5976.5999999999995</v>
      </c>
      <c r="G5" s="6" t="s">
        <v>30</v>
      </c>
      <c r="H5" s="6">
        <v>1</v>
      </c>
      <c r="I5" s="8">
        <f>Tabel1[[#This Row],[reservering]]*Tabel1[[#This Row],[effect]]</f>
        <v>5976.5999999999995</v>
      </c>
      <c r="J5"/>
    </row>
    <row r="6" spans="1:10" ht="16.5" customHeight="1" thickBot="1" x14ac:dyDescent="0.3">
      <c r="A6" s="25" t="s">
        <v>47</v>
      </c>
      <c r="B6" s="6"/>
      <c r="C6" s="6"/>
      <c r="D6" s="15"/>
      <c r="E6" s="23"/>
      <c r="F6" s="23"/>
      <c r="G6" s="23"/>
      <c r="H6" s="23"/>
      <c r="I6" s="23"/>
      <c r="J6"/>
    </row>
    <row r="7" spans="1:10" ht="105.75" thickBot="1" x14ac:dyDescent="0.3">
      <c r="A7" s="6" t="s">
        <v>15</v>
      </c>
      <c r="B7" s="6" t="s">
        <v>16</v>
      </c>
      <c r="C7" s="6" t="s">
        <v>6</v>
      </c>
      <c r="D7" s="13">
        <v>0.3</v>
      </c>
      <c r="E7" s="20">
        <v>78023</v>
      </c>
      <c r="F7" s="8">
        <f>E7*D7</f>
        <v>23406.899999999998</v>
      </c>
      <c r="G7" s="6" t="s">
        <v>49</v>
      </c>
      <c r="H7" s="6">
        <v>0.5</v>
      </c>
      <c r="I7" s="8">
        <f>Tabel1[[#This Row],[reservering]]*Tabel1[[#This Row],[effect]]</f>
        <v>11703.449999999999</v>
      </c>
      <c r="J7"/>
    </row>
    <row r="8" spans="1:10" ht="105.75" thickBot="1" x14ac:dyDescent="0.3">
      <c r="A8" s="6"/>
      <c r="B8" s="6" t="s">
        <v>51</v>
      </c>
      <c r="C8" s="6" t="s">
        <v>50</v>
      </c>
      <c r="D8" s="17">
        <v>0.5</v>
      </c>
      <c r="E8" s="20">
        <v>5201.5</v>
      </c>
      <c r="F8" s="11">
        <f>E8*D8</f>
        <v>2600.75</v>
      </c>
      <c r="G8" s="6" t="s">
        <v>30</v>
      </c>
      <c r="H8" s="6">
        <v>1</v>
      </c>
      <c r="I8" s="11">
        <f>Tabel1[[#This Row],[reservering]]*Tabel1[[#This Row],[effect]]</f>
        <v>2600.75</v>
      </c>
      <c r="J8"/>
    </row>
    <row r="9" spans="1:10" ht="60.75" customHeight="1" thickBot="1" x14ac:dyDescent="0.3">
      <c r="A9" s="6"/>
      <c r="B9" s="6" t="s">
        <v>53</v>
      </c>
      <c r="C9" s="6" t="s">
        <v>50</v>
      </c>
      <c r="D9" s="7">
        <v>0.5</v>
      </c>
      <c r="E9" s="18">
        <v>78023</v>
      </c>
      <c r="F9" s="11">
        <f>E9*D9</f>
        <v>39011.5</v>
      </c>
      <c r="G9" s="6" t="s">
        <v>52</v>
      </c>
      <c r="H9" s="6">
        <v>0.5</v>
      </c>
      <c r="I9" s="11">
        <f>Tabel1[[#This Row],[reservering]]*Tabel1[[#This Row],[effect]]</f>
        <v>19505.75</v>
      </c>
      <c r="J9"/>
    </row>
    <row r="10" spans="1:10" ht="75.75" thickBot="1" x14ac:dyDescent="0.3">
      <c r="A10" s="6"/>
      <c r="B10" s="6" t="s">
        <v>54</v>
      </c>
      <c r="C10" s="6" t="s">
        <v>9</v>
      </c>
      <c r="D10" s="7">
        <v>0.3</v>
      </c>
      <c r="E10" s="23">
        <v>32509</v>
      </c>
      <c r="F10" s="11">
        <f>E10*D10</f>
        <v>9752.6999999999989</v>
      </c>
      <c r="G10" s="6" t="s">
        <v>30</v>
      </c>
      <c r="H10" s="6">
        <v>1</v>
      </c>
      <c r="I10" s="11">
        <f>Tabel1[[#This Row],[reservering]]*Tabel1[[#This Row],[effect]]</f>
        <v>9752.6999999999989</v>
      </c>
      <c r="J10"/>
    </row>
    <row r="11" spans="1:10" ht="60.75" thickBot="1" x14ac:dyDescent="0.3">
      <c r="A11" s="6"/>
      <c r="B11" s="6" t="s">
        <v>17</v>
      </c>
      <c r="C11" s="6" t="s">
        <v>9</v>
      </c>
      <c r="D11" s="7">
        <v>0.3</v>
      </c>
      <c r="E11" s="23">
        <v>39012</v>
      </c>
      <c r="F11" s="8">
        <f>E11*D11</f>
        <v>11703.6</v>
      </c>
      <c r="G11" s="6" t="s">
        <v>55</v>
      </c>
      <c r="H11" s="6">
        <v>0.5</v>
      </c>
      <c r="I11" s="8">
        <f>Tabel1[[#This Row],[reservering]]*Tabel1[[#This Row],[effect]]</f>
        <v>5851.8</v>
      </c>
      <c r="J11"/>
    </row>
    <row r="12" spans="1:10" ht="75.75" thickBot="1" x14ac:dyDescent="0.3">
      <c r="A12" s="6"/>
      <c r="B12" s="6" t="s">
        <v>18</v>
      </c>
      <c r="C12" s="6" t="s">
        <v>9</v>
      </c>
      <c r="D12" s="13">
        <v>0.3</v>
      </c>
      <c r="E12" s="20">
        <v>54507</v>
      </c>
      <c r="F12" s="11">
        <f>E12*D12</f>
        <v>16352.099999999999</v>
      </c>
      <c r="G12" s="6" t="s">
        <v>30</v>
      </c>
      <c r="H12" s="6">
        <v>1</v>
      </c>
      <c r="I12" s="11">
        <f>Tabel1[[#This Row],[reservering]]*Tabel1[[#This Row],[effect]]</f>
        <v>16352.099999999999</v>
      </c>
      <c r="J12"/>
    </row>
    <row r="13" spans="1:10" ht="45.75" thickBot="1" x14ac:dyDescent="0.3">
      <c r="A13" s="6"/>
      <c r="B13" s="6" t="s">
        <v>19</v>
      </c>
      <c r="C13" s="6" t="s">
        <v>7</v>
      </c>
      <c r="D13" s="7">
        <v>0.15</v>
      </c>
      <c r="E13" s="23">
        <v>100000</v>
      </c>
      <c r="F13" s="11">
        <f>E13*D13</f>
        <v>15000</v>
      </c>
      <c r="G13" s="6" t="s">
        <v>56</v>
      </c>
      <c r="H13" s="6">
        <v>0.5</v>
      </c>
      <c r="I13" s="11">
        <f>Tabel1[[#This Row],[reservering]]*Tabel1[[#This Row],[effect]]</f>
        <v>7500</v>
      </c>
      <c r="J13"/>
    </row>
    <row r="14" spans="1:10" ht="45.75" thickBot="1" x14ac:dyDescent="0.3">
      <c r="A14" s="6" t="s">
        <v>61</v>
      </c>
      <c r="B14" s="6" t="s">
        <v>62</v>
      </c>
      <c r="C14" s="6" t="s">
        <v>7</v>
      </c>
      <c r="D14" s="15">
        <v>0.15</v>
      </c>
      <c r="E14" s="23">
        <v>50500</v>
      </c>
      <c r="F14" s="11">
        <f>E14*D14</f>
        <v>7575</v>
      </c>
      <c r="G14" s="6" t="s">
        <v>63</v>
      </c>
      <c r="H14" s="6">
        <v>0.5</v>
      </c>
      <c r="I14" s="11">
        <f>Tabel1[[#This Row],[reservering]]*Tabel1[[#This Row],[effect]]</f>
        <v>3787.5</v>
      </c>
      <c r="J14"/>
    </row>
    <row r="15" spans="1:10" ht="30.75" thickBot="1" x14ac:dyDescent="0.3">
      <c r="A15" s="6" t="s">
        <v>64</v>
      </c>
      <c r="B15" s="6" t="s">
        <v>65</v>
      </c>
      <c r="C15" s="6" t="s">
        <v>9</v>
      </c>
      <c r="D15" s="13">
        <v>0.3</v>
      </c>
      <c r="E15" s="20">
        <v>15000</v>
      </c>
      <c r="F15" s="11">
        <f>E15*D15</f>
        <v>4500</v>
      </c>
      <c r="G15" s="6" t="s">
        <v>57</v>
      </c>
      <c r="H15" s="6">
        <v>1</v>
      </c>
      <c r="I15" s="11">
        <f>Tabel1[[#This Row],[reservering]]*Tabel1[[#This Row],[effect]]</f>
        <v>4500</v>
      </c>
      <c r="J15"/>
    </row>
    <row r="16" spans="1:10" ht="45.75" thickBot="1" x14ac:dyDescent="0.3">
      <c r="A16" s="6" t="s">
        <v>66</v>
      </c>
      <c r="B16" s="6" t="s">
        <v>67</v>
      </c>
      <c r="C16" s="6" t="s">
        <v>7</v>
      </c>
      <c r="D16" s="15">
        <v>0.15</v>
      </c>
      <c r="E16" s="23">
        <v>108300</v>
      </c>
      <c r="F16" s="11">
        <f>E16*D16</f>
        <v>16245</v>
      </c>
      <c r="G16" s="6" t="s">
        <v>68</v>
      </c>
      <c r="H16" s="6">
        <v>0.5</v>
      </c>
      <c r="I16" s="11">
        <f>Tabel1[[#This Row],[reservering]]*Tabel1[[#This Row],[effect]]</f>
        <v>8122.5</v>
      </c>
      <c r="J16"/>
    </row>
    <row r="17" spans="1:10" ht="60.75" thickBot="1" x14ac:dyDescent="0.3">
      <c r="A17" s="6" t="s">
        <v>69</v>
      </c>
      <c r="B17" s="6" t="s">
        <v>70</v>
      </c>
      <c r="C17" s="6" t="s">
        <v>7</v>
      </c>
      <c r="D17" s="15">
        <v>0.15</v>
      </c>
      <c r="E17" s="23">
        <v>161500</v>
      </c>
      <c r="F17" s="11">
        <f>E17*D17</f>
        <v>24225</v>
      </c>
      <c r="G17" s="6" t="s">
        <v>71</v>
      </c>
      <c r="H17" s="6">
        <v>0.5</v>
      </c>
      <c r="I17" s="11">
        <f>Tabel1[[#This Row],[reservering]]*Tabel1[[#This Row],[effect]]</f>
        <v>12112.5</v>
      </c>
      <c r="J17"/>
    </row>
    <row r="18" spans="1:10" ht="150.75" thickBot="1" x14ac:dyDescent="0.3">
      <c r="A18" s="6"/>
      <c r="B18" s="6" t="s">
        <v>20</v>
      </c>
      <c r="C18" s="6" t="s">
        <v>7</v>
      </c>
      <c r="D18" s="7">
        <v>0.15</v>
      </c>
      <c r="E18" s="23">
        <v>100000</v>
      </c>
      <c r="F18" s="21">
        <f>E18*D18</f>
        <v>15000</v>
      </c>
      <c r="G18" s="6" t="s">
        <v>58</v>
      </c>
      <c r="H18" s="6">
        <v>0.5</v>
      </c>
      <c r="I18" s="11">
        <f>Tabel1[[#This Row],[reservering]]*Tabel1[[#This Row],[effect]]</f>
        <v>7500</v>
      </c>
      <c r="J18"/>
    </row>
    <row r="19" spans="1:10" ht="105.75" thickBot="1" x14ac:dyDescent="0.3">
      <c r="A19" s="6"/>
      <c r="B19" s="6" t="s">
        <v>21</v>
      </c>
      <c r="C19" s="6" t="s">
        <v>8</v>
      </c>
      <c r="D19" s="13">
        <v>0.05</v>
      </c>
      <c r="E19" s="20">
        <v>67500</v>
      </c>
      <c r="F19" s="11">
        <f>E19*D19</f>
        <v>3375</v>
      </c>
      <c r="G19" s="6" t="s">
        <v>59</v>
      </c>
      <c r="H19" s="6">
        <v>0.5</v>
      </c>
      <c r="I19" s="11">
        <f>Tabel1[[#This Row],[reservering]]*Tabel1[[#This Row],[effect]]</f>
        <v>1687.5</v>
      </c>
      <c r="J19"/>
    </row>
    <row r="20" spans="1:10" ht="121.5" thickTop="1" thickBot="1" x14ac:dyDescent="0.3">
      <c r="A20" s="6"/>
      <c r="B20" s="6" t="s">
        <v>22</v>
      </c>
      <c r="C20" s="6" t="s">
        <v>7</v>
      </c>
      <c r="D20" s="7">
        <v>0.15</v>
      </c>
      <c r="E20" s="23">
        <f>(1304522/2)</f>
        <v>652261</v>
      </c>
      <c r="F20" s="22">
        <f>E20*D20</f>
        <v>97839.15</v>
      </c>
      <c r="G20" s="6" t="s">
        <v>60</v>
      </c>
      <c r="H20" s="6">
        <v>0.2</v>
      </c>
      <c r="I20" s="78">
        <f>Tabel1[[#This Row],[reservering]]*Tabel1[[#This Row],[effect]]</f>
        <v>19567.829999999998</v>
      </c>
      <c r="J20"/>
    </row>
    <row r="21" spans="1:10" ht="16.5" thickBot="1" x14ac:dyDescent="0.3">
      <c r="A21" s="77" t="s">
        <v>48</v>
      </c>
      <c r="B21" s="6"/>
      <c r="C21" s="6"/>
      <c r="D21" s="15"/>
      <c r="E21" s="23"/>
      <c r="F21" s="75"/>
      <c r="G21" s="76"/>
      <c r="H21" s="76"/>
      <c r="I21" s="75"/>
      <c r="J21"/>
    </row>
    <row r="22" spans="1:10" ht="61.5" customHeight="1" thickTop="1" thickBot="1" x14ac:dyDescent="0.3">
      <c r="A22" s="6" t="s">
        <v>72</v>
      </c>
      <c r="B22" s="6" t="s">
        <v>74</v>
      </c>
      <c r="C22" s="6" t="s">
        <v>9</v>
      </c>
      <c r="D22" s="7">
        <v>0.3</v>
      </c>
      <c r="E22" s="20">
        <v>435306</v>
      </c>
      <c r="F22" s="12">
        <f>E22*D22</f>
        <v>130591.79999999999</v>
      </c>
      <c r="G22" s="6" t="s">
        <v>75</v>
      </c>
      <c r="H22" s="6">
        <v>0.5</v>
      </c>
      <c r="I22" s="12">
        <f>Tabel1[[#This Row],[reservering]]*Tabel1[[#This Row],[effect]]</f>
        <v>65295.899999999994</v>
      </c>
      <c r="J22"/>
    </row>
    <row r="23" spans="1:10" ht="61.5" thickTop="1" thickBot="1" x14ac:dyDescent="0.3">
      <c r="A23" s="6"/>
      <c r="B23" s="6" t="s">
        <v>12</v>
      </c>
      <c r="C23" s="6" t="s">
        <v>7</v>
      </c>
      <c r="D23" s="7">
        <v>0.15</v>
      </c>
      <c r="E23" s="20">
        <v>19678</v>
      </c>
      <c r="F23" s="10">
        <f>E23*D23</f>
        <v>2951.7</v>
      </c>
      <c r="G23" s="6" t="s">
        <v>75</v>
      </c>
      <c r="H23" s="6">
        <v>0.5</v>
      </c>
      <c r="I23" s="10">
        <f>Tabel1[[#This Row],[reservering]]*Tabel1[[#This Row],[effect]]</f>
        <v>1475.85</v>
      </c>
      <c r="J23"/>
    </row>
    <row r="24" spans="1:10" ht="61.5" thickTop="1" thickBot="1" x14ac:dyDescent="0.3">
      <c r="A24" s="6"/>
      <c r="B24" s="6" t="s">
        <v>13</v>
      </c>
      <c r="C24" s="6" t="s">
        <v>9</v>
      </c>
      <c r="D24" s="7">
        <v>0.3</v>
      </c>
      <c r="E24" s="20">
        <v>87477</v>
      </c>
      <c r="F24" s="12">
        <f>E24*D24</f>
        <v>26243.1</v>
      </c>
      <c r="G24" s="6" t="s">
        <v>75</v>
      </c>
      <c r="H24" s="6">
        <v>0.5</v>
      </c>
      <c r="I24" s="12">
        <f>Tabel1[[#This Row],[reservering]]*Tabel1[[#This Row],[effect]]</f>
        <v>13121.55</v>
      </c>
      <c r="J24"/>
    </row>
    <row r="25" spans="1:10" ht="61.5" thickTop="1" thickBot="1" x14ac:dyDescent="0.3">
      <c r="A25" s="6" t="s">
        <v>73</v>
      </c>
      <c r="B25" s="6" t="s">
        <v>11</v>
      </c>
      <c r="C25" s="9" t="s">
        <v>7</v>
      </c>
      <c r="D25" s="7">
        <v>0.15</v>
      </c>
      <c r="E25" s="20">
        <v>259290</v>
      </c>
      <c r="F25" s="12">
        <f>E25*D25</f>
        <v>38893.5</v>
      </c>
      <c r="G25" s="6" t="s">
        <v>75</v>
      </c>
      <c r="H25" s="6">
        <v>0.5</v>
      </c>
      <c r="I25" s="12">
        <f>Tabel1[[#This Row],[reservering]]*Tabel1[[#This Row],[effect]]</f>
        <v>19446.75</v>
      </c>
      <c r="J25"/>
    </row>
    <row r="26" spans="1:10" ht="122.25" customHeight="1" thickBot="1" x14ac:dyDescent="0.3">
      <c r="A26" s="6"/>
      <c r="B26" s="6" t="s">
        <v>78</v>
      </c>
      <c r="C26" s="9" t="s">
        <v>8</v>
      </c>
      <c r="D26" s="7">
        <v>0.05</v>
      </c>
      <c r="E26" s="20">
        <v>2618726</v>
      </c>
      <c r="F26" s="21">
        <f>E26*D26</f>
        <v>130936.3</v>
      </c>
      <c r="G26" s="6" t="s">
        <v>31</v>
      </c>
      <c r="H26" s="6">
        <v>0.5</v>
      </c>
      <c r="I26" s="21">
        <f>Tabel1[[#This Row],[reservering]]*Tabel1[[#This Row],[effect]]</f>
        <v>65468.15</v>
      </c>
      <c r="J26"/>
    </row>
    <row r="27" spans="1:10" ht="60.75" thickBot="1" x14ac:dyDescent="0.3">
      <c r="A27" s="6"/>
      <c r="B27" s="6" t="s">
        <v>14</v>
      </c>
      <c r="C27" s="6" t="s">
        <v>5</v>
      </c>
      <c r="D27" s="7">
        <v>0.3</v>
      </c>
      <c r="E27" s="20">
        <v>15000</v>
      </c>
      <c r="F27" s="8">
        <f>E27*D27</f>
        <v>4500</v>
      </c>
      <c r="G27" s="6" t="s">
        <v>76</v>
      </c>
      <c r="H27" s="6">
        <v>0.5</v>
      </c>
      <c r="I27" s="8">
        <f>Tabel1[[#This Row],[reservering]]*Tabel1[[#This Row],[effect]]</f>
        <v>2250</v>
      </c>
      <c r="J27"/>
    </row>
    <row r="28" spans="1:10" ht="90" x14ac:dyDescent="0.25">
      <c r="A28" s="6"/>
      <c r="B28" s="6" t="s">
        <v>23</v>
      </c>
      <c r="C28" s="6" t="s">
        <v>8</v>
      </c>
      <c r="D28" s="7">
        <v>0.05</v>
      </c>
      <c r="E28" s="23">
        <v>4580486</v>
      </c>
      <c r="F28" s="14">
        <f>E28*D28</f>
        <v>229024.30000000002</v>
      </c>
      <c r="G28" s="6" t="s">
        <v>77</v>
      </c>
      <c r="H28" s="6">
        <v>0.5</v>
      </c>
      <c r="I28" s="14">
        <f>Tabel1[[#This Row],[reservering]]*Tabel1[[#This Row],[effect]]</f>
        <v>114512.15000000001</v>
      </c>
      <c r="J28"/>
    </row>
    <row r="29" spans="1:10" ht="15.75" thickBot="1" x14ac:dyDescent="0.3">
      <c r="A29" s="6" t="s">
        <v>25</v>
      </c>
      <c r="B29" s="6"/>
      <c r="C29" s="6"/>
      <c r="D29" s="15"/>
      <c r="E29" s="20"/>
      <c r="F29" s="16">
        <f>SUM(F3:F28)</f>
        <v>905431.15</v>
      </c>
      <c r="G29" s="6"/>
      <c r="H29" s="6"/>
      <c r="I29" s="16">
        <f>SUM(I3:I28)</f>
        <v>448680.505</v>
      </c>
      <c r="J29"/>
    </row>
    <row r="30" spans="1:10" ht="15.75" thickBot="1" x14ac:dyDescent="0.3">
      <c r="A30" s="6"/>
      <c r="B30" s="6" t="s">
        <v>24</v>
      </c>
      <c r="C30" s="6" t="s">
        <v>8</v>
      </c>
      <c r="D30" s="15">
        <v>0.05</v>
      </c>
      <c r="E30" s="20">
        <f>F29</f>
        <v>905431.15</v>
      </c>
      <c r="F30" s="16">
        <f>E30*D30</f>
        <v>45271.557500000003</v>
      </c>
      <c r="G30" s="6" t="s">
        <v>57</v>
      </c>
      <c r="H30" s="6">
        <v>1</v>
      </c>
      <c r="I30" s="18">
        <f>Tabel1[[#This Row],[reservering]]*Tabel1[[#This Row],[effect]]</f>
        <v>45271.557500000003</v>
      </c>
      <c r="J30"/>
    </row>
    <row r="31" spans="1:10" ht="30.75" thickBot="1" x14ac:dyDescent="0.3">
      <c r="A31" s="6"/>
      <c r="B31" s="6"/>
      <c r="C31" s="6"/>
      <c r="D31" s="15"/>
      <c r="E31" s="20"/>
      <c r="F31" s="16">
        <f>F29+F30</f>
        <v>950702.70750000002</v>
      </c>
      <c r="G31" s="73" t="s">
        <v>79</v>
      </c>
      <c r="H31" s="73"/>
      <c r="I31" s="74">
        <f>I29+I30</f>
        <v>493952.0625</v>
      </c>
      <c r="J31"/>
    </row>
  </sheetData>
  <conditionalFormatting sqref="F3:F5 F22:F26">
    <cfRule type="cellIs" dxfId="17" priority="18" operator="between">
      <formula>5001</formula>
      <formula>20000</formula>
    </cfRule>
    <cfRule type="cellIs" dxfId="16" priority="21" operator="lessThan">
      <formula>5000</formula>
    </cfRule>
    <cfRule type="cellIs" dxfId="15" priority="22" operator="lessThan">
      <formula>5000</formula>
    </cfRule>
  </conditionalFormatting>
  <conditionalFormatting sqref="F22:F26">
    <cfRule type="cellIs" dxfId="14" priority="20" operator="between">
      <formula>5001</formula>
      <formula>20000</formula>
    </cfRule>
  </conditionalFormatting>
  <conditionalFormatting sqref="F3:F5">
    <cfRule type="cellIs" dxfId="13" priority="19" operator="between">
      <formula>5001</formula>
      <formula>20000</formula>
    </cfRule>
  </conditionalFormatting>
  <conditionalFormatting sqref="I3:I5 I22:I26">
    <cfRule type="cellIs" dxfId="8" priority="5" operator="between">
      <formula>5001</formula>
      <formula>20000</formula>
    </cfRule>
    <cfRule type="cellIs" dxfId="7" priority="8" operator="lessThan">
      <formula>5000</formula>
    </cfRule>
    <cfRule type="cellIs" dxfId="6" priority="9" operator="lessThan">
      <formula>5000</formula>
    </cfRule>
  </conditionalFormatting>
  <conditionalFormatting sqref="I22:I26">
    <cfRule type="cellIs" dxfId="5" priority="7" operator="between">
      <formula>5001</formula>
      <formula>20000</formula>
    </cfRule>
  </conditionalFormatting>
  <conditionalFormatting sqref="I3:I5">
    <cfRule type="cellIs" dxfId="4" priority="6" operator="between">
      <formula>5001</formula>
      <formula>20000</formula>
    </cfRule>
  </conditionalFormatting>
  <conditionalFormatting sqref="I20">
    <cfRule type="cellIs" dxfId="3" priority="1" operator="between">
      <formula>5001</formula>
      <formula>20000</formula>
    </cfRule>
    <cfRule type="cellIs" dxfId="2" priority="3" operator="lessThan">
      <formula>5000</formula>
    </cfRule>
    <cfRule type="cellIs" dxfId="1" priority="4" operator="lessThan">
      <formula>5000</formula>
    </cfRule>
  </conditionalFormatting>
  <conditionalFormatting sqref="I20">
    <cfRule type="cellIs" dxfId="0" priority="2" operator="between">
      <formula>5001</formula>
      <formula>20000</formula>
    </cfRule>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Toelichting</vt:lpstr>
      <vt:lpstr>Risico analyse</vt:lpstr>
      <vt:lpstr>Toelichting!OLE_LINK4</vt:lpstr>
    </vt:vector>
  </TitlesOfParts>
  <Company>Damecon B.V.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Geert Jan Vonk</dc:creator>
  <cp:lastModifiedBy>Geert Jan Vonk</cp:lastModifiedBy>
  <dcterms:created xsi:type="dcterms:W3CDTF">2019-10-08T09:43:28Z</dcterms:created>
  <dcterms:modified xsi:type="dcterms:W3CDTF">2019-10-09T10:59:00Z</dcterms:modified>
</cp:coreProperties>
</file>